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онтаж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<sst xmlns="http://schemas.openxmlformats.org/spreadsheetml/2006/main" count="73" uniqueCount="49">
  <si>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Назва робіт</t>
  </si>
  <si>
    <t>Об'єм</t>
  </si>
  <si>
    <t>м3</t>
  </si>
  <si>
    <t>Арматурні вироби</t>
  </si>
  <si>
    <t>т</t>
  </si>
  <si>
    <t>Колони</t>
  </si>
  <si>
    <t>шт</t>
  </si>
  <si>
    <t>Балки(ригелі)</t>
  </si>
  <si>
    <t>Перекриття</t>
  </si>
  <si>
    <t>ПК 72.15.8</t>
  </si>
  <si>
    <t>ПК 72.12.8</t>
  </si>
  <si>
    <t>ПК63.15.8</t>
  </si>
  <si>
    <t>ПК63.12.8</t>
  </si>
  <si>
    <t>Стіни цегляні тов.510</t>
  </si>
  <si>
    <t>Стіни цегляні тов.380</t>
  </si>
  <si>
    <t>Стіни</t>
  </si>
  <si>
    <t>Перемички</t>
  </si>
  <si>
    <t>Ферми</t>
  </si>
  <si>
    <t>Металоконструкції вироби</t>
  </si>
  <si>
    <t>Покрівля</t>
  </si>
  <si>
    <t>Металопрфіль</t>
  </si>
  <si>
    <t>м2</t>
  </si>
  <si>
    <t>Стяжка</t>
  </si>
  <si>
    <t>Ворота</t>
  </si>
  <si>
    <t>Вікна</t>
  </si>
  <si>
    <t>Двері вхідні</t>
  </si>
  <si>
    <t>Підлога бетонна</t>
  </si>
  <si>
    <t>Горизонтальна гідроізоляція</t>
  </si>
  <si>
    <t>Матеріали</t>
  </si>
  <si>
    <t>од.</t>
  </si>
  <si>
    <t>всього</t>
  </si>
  <si>
    <t>Робота</t>
  </si>
  <si>
    <t>рубероїд</t>
  </si>
  <si>
    <t>бітумна мастика</t>
  </si>
  <si>
    <t>Примітка</t>
  </si>
  <si>
    <t>18 шт</t>
  </si>
  <si>
    <t>20шт</t>
  </si>
  <si>
    <t>Метал-кції заготовка(швелер 14)</t>
  </si>
  <si>
    <t>,</t>
  </si>
  <si>
    <t>1000шт</t>
  </si>
  <si>
    <t>Од.
вим.</t>
  </si>
  <si>
    <t>Бетон</t>
  </si>
  <si>
    <t>Балка</t>
  </si>
  <si>
    <t>Цегла</t>
  </si>
  <si>
    <t>Розчин М-100</t>
  </si>
  <si>
    <t>ВСЬОГО без ПДВ</t>
  </si>
  <si>
    <t>Всього з ПДВ</t>
  </si>
  <si>
    <t>(нове будівництво)</t>
  </si>
  <si>
    <t>Будівництво складських приміщень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</si>
</sst>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L23" sqref="L23"/>
    </sheetView>
  </sheetViews>
  <sheetFormatPr defaultColWidth="9.00390625" defaultRowHeight="12.75"/>
  <cols>
    <col min="1" max="1" width="29.125" style="0" bestFit="1" customWidth="1"/>
    <col min="2" max="3" width="8.625" style="10" customWidth="1"/>
    <col min="4" max="4" width="10.00390625" style="5" hidden="1" customWidth="1"/>
    <col min="5" max="5" width="13.875" style="5" hidden="1" customWidth="1"/>
    <col min="6" max="6" width="10.00390625" style="5" hidden="1" customWidth="1"/>
    <col min="7" max="7" width="12.25390625" style="5" hidden="1" customWidth="1"/>
    <col min="8" max="8" width="10.75390625" style="0" bestFit="1" customWidth="1"/>
    <col min="9" max="9" width="5.25390625" style="0" bestFit="1" customWidth="1"/>
  </cols>
  <sheetData>
    <row r="2" spans="1:8" ht="18">
      <c r="A2" s="33" t="s">
        <v>48</v>
      </c>
      <c r="B2" s="33"/>
      <c r="C2" s="33"/>
      <c r="D2" s="33"/>
      <c r="E2" s="33"/>
      <c r="F2" s="33"/>
      <c r="G2" s="33"/>
      <c r="H2" s="33"/>
    </row>
    <row r="3" spans="1:8" ht="15">
      <c r="A3" s="34" t="s">
        <v>47</v>
      </c>
      <c r="B3" s="34"/>
      <c r="C3" s="34"/>
      <c r="D3" s="34"/>
      <c r="E3" s="34"/>
      <c r="F3" s="34"/>
      <c r="G3" s="34"/>
      <c r="H3" s="34"/>
    </row>
    <row r="4" spans="6:8" ht="12.75">
      <c r="F4" s="7"/>
      <c r="G4" s="7"/>
      <c r="H4" s="24"/>
    </row>
    <row r="5" spans="1:9" s="18" customFormat="1" ht="15">
      <c r="A5" s="31" t="s">
        <v>0</v>
      </c>
      <c r="B5" s="43" t="s">
        <v>40</v>
      </c>
      <c r="C5" s="31" t="s">
        <v>1</v>
      </c>
      <c r="D5" s="41" t="s">
        <v>28</v>
      </c>
      <c r="E5" s="42"/>
      <c r="F5" s="41" t="s">
        <v>31</v>
      </c>
      <c r="G5" s="42"/>
      <c r="H5" s="38" t="s">
        <v>34</v>
      </c>
      <c r="I5" s="17"/>
    </row>
    <row r="6" spans="1:9" s="18" customFormat="1" ht="15">
      <c r="A6" s="32"/>
      <c r="B6" s="32"/>
      <c r="C6" s="32"/>
      <c r="D6" s="19" t="s">
        <v>29</v>
      </c>
      <c r="E6" s="19" t="s">
        <v>30</v>
      </c>
      <c r="F6" s="20" t="s">
        <v>29</v>
      </c>
      <c r="G6" s="20" t="s">
        <v>30</v>
      </c>
      <c r="H6" s="39"/>
      <c r="I6" s="17"/>
    </row>
    <row r="7" spans="1:8" ht="12.75">
      <c r="A7" s="4" t="s">
        <v>27</v>
      </c>
      <c r="B7" s="11" t="s">
        <v>21</v>
      </c>
      <c r="C7" s="11">
        <v>60</v>
      </c>
      <c r="D7" s="6"/>
      <c r="E7" s="25"/>
      <c r="F7" s="6">
        <f>30*1.22*1.2</f>
        <v>43.92</v>
      </c>
      <c r="G7" s="27">
        <f>C7*F7</f>
        <v>2635.2000000000003</v>
      </c>
      <c r="H7" s="1"/>
    </row>
    <row r="8" spans="1:8" ht="12.75">
      <c r="A8" s="1" t="s">
        <v>32</v>
      </c>
      <c r="B8" s="11" t="s">
        <v>21</v>
      </c>
      <c r="C8" s="11">
        <v>132</v>
      </c>
      <c r="D8" s="6">
        <v>35</v>
      </c>
      <c r="E8" s="25">
        <f>C8*D8</f>
        <v>4620</v>
      </c>
      <c r="F8" s="6"/>
      <c r="G8" s="27"/>
      <c r="H8" s="1"/>
    </row>
    <row r="9" spans="1:8" ht="12.75">
      <c r="A9" s="1" t="s">
        <v>33</v>
      </c>
      <c r="B9" s="11" t="s">
        <v>4</v>
      </c>
      <c r="C9" s="11">
        <v>0.252</v>
      </c>
      <c r="D9" s="6">
        <v>23910</v>
      </c>
      <c r="E9" s="25">
        <f>C9*D9</f>
        <v>6025.32</v>
      </c>
      <c r="F9" s="6"/>
      <c r="G9" s="27"/>
      <c r="H9" s="1"/>
    </row>
    <row r="10" spans="1:8" ht="12.75">
      <c r="A10" s="4" t="s">
        <v>5</v>
      </c>
      <c r="B10" s="14" t="s">
        <v>6</v>
      </c>
      <c r="C10" s="14">
        <v>18</v>
      </c>
      <c r="D10" s="6"/>
      <c r="E10" s="25"/>
      <c r="F10" s="6">
        <f>500*1.22*1.2</f>
        <v>732</v>
      </c>
      <c r="G10" s="27">
        <f>C10*F10</f>
        <v>13176</v>
      </c>
      <c r="H10" s="1" t="s">
        <v>35</v>
      </c>
    </row>
    <row r="11" spans="1:8" ht="12.75">
      <c r="A11" s="1" t="s">
        <v>41</v>
      </c>
      <c r="B11" s="11" t="s">
        <v>2</v>
      </c>
      <c r="C11" s="11">
        <v>26</v>
      </c>
      <c r="D11" s="6">
        <v>1350</v>
      </c>
      <c r="E11" s="25">
        <f>C11*D11</f>
        <v>35100</v>
      </c>
      <c r="F11" s="6"/>
      <c r="G11" s="27"/>
      <c r="H11" s="1"/>
    </row>
    <row r="12" spans="1:8" ht="12.75">
      <c r="A12" s="3" t="s">
        <v>3</v>
      </c>
      <c r="B12" s="12" t="s">
        <v>4</v>
      </c>
      <c r="C12" s="12">
        <v>2.08</v>
      </c>
      <c r="D12" s="9">
        <v>35333.35</v>
      </c>
      <c r="E12" s="26">
        <f>C12*D12</f>
        <v>73493.368</v>
      </c>
      <c r="F12" s="6"/>
      <c r="G12" s="27"/>
      <c r="H12" s="1"/>
    </row>
    <row r="13" spans="1:8" ht="12.75">
      <c r="A13" s="4" t="s">
        <v>7</v>
      </c>
      <c r="B13" s="11" t="s">
        <v>6</v>
      </c>
      <c r="C13" s="13">
        <v>20</v>
      </c>
      <c r="D13" s="6"/>
      <c r="E13" s="25"/>
      <c r="F13" s="6">
        <f>350*1.22*1.2</f>
        <v>512.4</v>
      </c>
      <c r="G13" s="27">
        <f>C13*F13</f>
        <v>10248</v>
      </c>
      <c r="H13" s="1"/>
    </row>
    <row r="14" spans="1:8" ht="12.75">
      <c r="A14" s="1" t="s">
        <v>42</v>
      </c>
      <c r="B14" s="11" t="s">
        <v>6</v>
      </c>
      <c r="C14" s="13">
        <v>20</v>
      </c>
      <c r="D14" s="6">
        <v>6266</v>
      </c>
      <c r="E14" s="25">
        <f>C14*D14</f>
        <v>125320</v>
      </c>
      <c r="F14" s="6"/>
      <c r="G14" s="27"/>
      <c r="H14" s="1"/>
    </row>
    <row r="15" spans="1:8" ht="12.75">
      <c r="A15" s="4" t="s">
        <v>15</v>
      </c>
      <c r="B15" s="11"/>
      <c r="C15" s="11">
        <v>642</v>
      </c>
      <c r="D15" s="6"/>
      <c r="E15" s="25"/>
      <c r="F15" s="6">
        <f>350*1.22*1.2</f>
        <v>512.4</v>
      </c>
      <c r="G15" s="27">
        <f>C15*F15</f>
        <v>328960.8</v>
      </c>
      <c r="H15" s="1"/>
    </row>
    <row r="16" spans="1:8" ht="12.75">
      <c r="A16" s="1" t="s">
        <v>13</v>
      </c>
      <c r="B16" s="11" t="s">
        <v>2</v>
      </c>
      <c r="C16" s="11">
        <v>584</v>
      </c>
      <c r="D16" s="6"/>
      <c r="E16" s="25"/>
      <c r="F16" s="6"/>
      <c r="G16" s="27"/>
      <c r="H16" s="1"/>
    </row>
    <row r="17" spans="1:8" ht="12.75">
      <c r="A17" s="1" t="s">
        <v>14</v>
      </c>
      <c r="B17" s="11" t="s">
        <v>2</v>
      </c>
      <c r="C17" s="11">
        <v>58</v>
      </c>
      <c r="D17" s="6"/>
      <c r="E17" s="25"/>
      <c r="F17" s="6"/>
      <c r="G17" s="27"/>
      <c r="H17" s="1"/>
    </row>
    <row r="18" spans="1:8" ht="12.75">
      <c r="A18" s="1" t="s">
        <v>43</v>
      </c>
      <c r="B18" s="11" t="s">
        <v>39</v>
      </c>
      <c r="C18" s="11">
        <f>C15*0.4</f>
        <v>256.8</v>
      </c>
      <c r="D18" s="6">
        <v>1750</v>
      </c>
      <c r="E18" s="25">
        <f>C18*D18</f>
        <v>449400</v>
      </c>
      <c r="F18" s="6"/>
      <c r="G18" s="27"/>
      <c r="H18" s="1"/>
    </row>
    <row r="19" spans="1:8" ht="12.75">
      <c r="A19" s="1" t="s">
        <v>44</v>
      </c>
      <c r="B19" s="11" t="s">
        <v>2</v>
      </c>
      <c r="C19" s="11">
        <f>C15*0.25</f>
        <v>160.5</v>
      </c>
      <c r="D19" s="6">
        <v>873</v>
      </c>
      <c r="E19" s="25">
        <f>C19*D19</f>
        <v>140116.5</v>
      </c>
      <c r="F19" s="6"/>
      <c r="G19" s="27"/>
      <c r="H19" s="1"/>
    </row>
    <row r="20" spans="1:8" ht="12.75">
      <c r="A20" s="4" t="s">
        <v>16</v>
      </c>
      <c r="B20" s="11" t="s">
        <v>6</v>
      </c>
      <c r="C20" s="11">
        <v>175</v>
      </c>
      <c r="D20" s="6">
        <v>137</v>
      </c>
      <c r="E20" s="25">
        <f>C20*D20</f>
        <v>23975</v>
      </c>
      <c r="F20" s="6">
        <f>30*1.22*1.2</f>
        <v>43.92</v>
      </c>
      <c r="G20" s="27">
        <f>C20*F20</f>
        <v>7686</v>
      </c>
      <c r="H20" s="1"/>
    </row>
    <row r="21" spans="1:8" ht="12.75">
      <c r="A21" s="4" t="s">
        <v>8</v>
      </c>
      <c r="B21" s="11"/>
      <c r="C21" s="11">
        <v>144</v>
      </c>
      <c r="D21" s="6"/>
      <c r="E21" s="25"/>
      <c r="F21" s="9">
        <f>120*1.22*1.2</f>
        <v>175.68</v>
      </c>
      <c r="G21" s="29">
        <f>C21*F21</f>
        <v>25297.920000000002</v>
      </c>
      <c r="H21" s="3"/>
    </row>
    <row r="22" spans="1:8" ht="12.75">
      <c r="A22" s="1" t="s">
        <v>9</v>
      </c>
      <c r="B22" s="11" t="s">
        <v>6</v>
      </c>
      <c r="C22" s="11">
        <v>70</v>
      </c>
      <c r="D22" s="6">
        <v>4083</v>
      </c>
      <c r="E22" s="25">
        <f>C22*D22</f>
        <v>285810</v>
      </c>
      <c r="F22" s="6"/>
      <c r="G22" s="27"/>
      <c r="H22" s="1"/>
    </row>
    <row r="23" spans="1:8" ht="12.75">
      <c r="A23" s="1" t="s">
        <v>10</v>
      </c>
      <c r="B23" s="11" t="s">
        <v>6</v>
      </c>
      <c r="C23" s="11">
        <v>14</v>
      </c>
      <c r="D23" s="6">
        <v>3555</v>
      </c>
      <c r="E23" s="25">
        <f>C23*D23</f>
        <v>49770</v>
      </c>
      <c r="F23" s="6"/>
      <c r="G23" s="27"/>
      <c r="H23" s="1"/>
    </row>
    <row r="24" spans="1:8" ht="12.75">
      <c r="A24" s="1" t="s">
        <v>11</v>
      </c>
      <c r="B24" s="11" t="s">
        <v>6</v>
      </c>
      <c r="C24" s="11">
        <v>45</v>
      </c>
      <c r="D24" s="6">
        <v>2960</v>
      </c>
      <c r="E24" s="25">
        <f>C24*D24</f>
        <v>133200</v>
      </c>
      <c r="F24" s="6"/>
      <c r="G24" s="27"/>
      <c r="H24" s="1"/>
    </row>
    <row r="25" spans="1:8" ht="12.75">
      <c r="A25" s="1" t="s">
        <v>12</v>
      </c>
      <c r="B25" s="13" t="s">
        <v>6</v>
      </c>
      <c r="C25" s="13">
        <v>15</v>
      </c>
      <c r="D25" s="6">
        <v>2340</v>
      </c>
      <c r="E25" s="25">
        <f>C25*D25</f>
        <v>35100</v>
      </c>
      <c r="F25" s="6"/>
      <c r="G25" s="27"/>
      <c r="H25" s="1"/>
    </row>
    <row r="26" spans="1:8" ht="12.75">
      <c r="A26" s="4" t="s">
        <v>17</v>
      </c>
      <c r="B26" s="13" t="s">
        <v>4</v>
      </c>
      <c r="C26" s="13">
        <v>5.504</v>
      </c>
      <c r="D26" s="6"/>
      <c r="E26" s="25"/>
      <c r="F26" s="6"/>
      <c r="G26" s="27"/>
      <c r="H26" s="1" t="s">
        <v>36</v>
      </c>
    </row>
    <row r="27" spans="1:8" ht="12.75">
      <c r="A27" s="1" t="s">
        <v>18</v>
      </c>
      <c r="B27" s="13" t="s">
        <v>4</v>
      </c>
      <c r="C27" s="13">
        <v>5.504</v>
      </c>
      <c r="D27" s="6">
        <v>51357.15</v>
      </c>
      <c r="E27" s="25">
        <f>C27*D27</f>
        <v>282669.7536</v>
      </c>
      <c r="F27" s="6">
        <f>3000*1.22*1.2</f>
        <v>4392</v>
      </c>
      <c r="G27" s="27">
        <f>C27*F27</f>
        <v>24173.568</v>
      </c>
      <c r="H27" s="1"/>
    </row>
    <row r="28" spans="1:8" ht="12.75">
      <c r="A28" s="1" t="s">
        <v>37</v>
      </c>
      <c r="B28" s="13" t="s">
        <v>4</v>
      </c>
      <c r="C28" s="11">
        <v>4.514</v>
      </c>
      <c r="D28" s="6">
        <v>32350</v>
      </c>
      <c r="E28" s="25">
        <f>C28*D28</f>
        <v>146027.9</v>
      </c>
      <c r="F28" s="6">
        <f>4000*1.22*1.2</f>
        <v>5856</v>
      </c>
      <c r="G28" s="27">
        <f>C28*F28</f>
        <v>26433.984</v>
      </c>
      <c r="H28" s="1"/>
    </row>
    <row r="29" spans="1:8" ht="12.75">
      <c r="A29" s="4" t="s">
        <v>19</v>
      </c>
      <c r="B29" s="13" t="s">
        <v>21</v>
      </c>
      <c r="C29" s="11">
        <v>936</v>
      </c>
      <c r="D29" s="6"/>
      <c r="E29" s="25"/>
      <c r="F29" s="6">
        <f>250*1.22*1.2</f>
        <v>366</v>
      </c>
      <c r="G29" s="27">
        <f>C29*F29</f>
        <v>342576</v>
      </c>
      <c r="H29" s="1"/>
    </row>
    <row r="30" spans="1:8" ht="12.75">
      <c r="A30" s="1" t="s">
        <v>20</v>
      </c>
      <c r="B30" s="13" t="s">
        <v>21</v>
      </c>
      <c r="C30" s="11">
        <v>936</v>
      </c>
      <c r="D30" s="6">
        <f>190*1.5</f>
        <v>285</v>
      </c>
      <c r="E30" s="25">
        <f>C30*D30</f>
        <v>266760</v>
      </c>
      <c r="F30" s="6"/>
      <c r="G30" s="27"/>
      <c r="H30" s="1"/>
    </row>
    <row r="31" spans="1:8" ht="12.75">
      <c r="A31" s="3" t="s">
        <v>26</v>
      </c>
      <c r="B31" s="13" t="s">
        <v>21</v>
      </c>
      <c r="C31" s="13">
        <v>584.02</v>
      </c>
      <c r="D31" s="6">
        <v>400</v>
      </c>
      <c r="E31" s="25">
        <f>C31*D31</f>
        <v>233608</v>
      </c>
      <c r="F31" s="6">
        <f>50*1.22*1.2</f>
        <v>73.2</v>
      </c>
      <c r="G31" s="27">
        <f>C31*F31</f>
        <v>42750.264</v>
      </c>
      <c r="H31" s="1"/>
    </row>
    <row r="32" spans="1:8" ht="12.75">
      <c r="A32" s="1" t="s">
        <v>22</v>
      </c>
      <c r="B32" s="15" t="s">
        <v>21</v>
      </c>
      <c r="C32" s="15">
        <v>1706</v>
      </c>
      <c r="D32" s="9">
        <v>80</v>
      </c>
      <c r="E32" s="25">
        <f>C32*D32</f>
        <v>136480</v>
      </c>
      <c r="F32" s="6">
        <f>60*1.22*1.2</f>
        <v>87.84</v>
      </c>
      <c r="G32" s="27">
        <f>C32*F32</f>
        <v>149855.04</v>
      </c>
      <c r="H32" s="1"/>
    </row>
    <row r="33" spans="1:8" ht="12.75">
      <c r="A33" s="1" t="s">
        <v>23</v>
      </c>
      <c r="B33" s="13" t="s">
        <v>21</v>
      </c>
      <c r="C33" s="13">
        <v>50</v>
      </c>
      <c r="D33" s="6"/>
      <c r="E33" s="25">
        <v>70000</v>
      </c>
      <c r="F33" s="6">
        <v>65</v>
      </c>
      <c r="G33" s="27">
        <f>C33*F33</f>
        <v>3250</v>
      </c>
      <c r="H33" s="1"/>
    </row>
    <row r="34" spans="1:8" ht="12.75">
      <c r="A34" s="3" t="s">
        <v>24</v>
      </c>
      <c r="B34" s="13" t="s">
        <v>21</v>
      </c>
      <c r="C34" s="11">
        <v>51</v>
      </c>
      <c r="D34" s="6">
        <v>2000</v>
      </c>
      <c r="E34" s="25">
        <f>C34*D34</f>
        <v>102000</v>
      </c>
      <c r="F34" s="6">
        <v>50</v>
      </c>
      <c r="G34" s="27">
        <f>C34*F34</f>
        <v>2550</v>
      </c>
      <c r="H34" s="1"/>
    </row>
    <row r="35" spans="1:8" ht="12.75">
      <c r="A35" s="1" t="s">
        <v>25</v>
      </c>
      <c r="B35" s="15" t="s">
        <v>21</v>
      </c>
      <c r="C35" s="16">
        <v>10</v>
      </c>
      <c r="D35" s="9">
        <v>3000</v>
      </c>
      <c r="E35" s="25">
        <f>C35*D35</f>
        <v>30000</v>
      </c>
      <c r="F35" s="6">
        <v>50</v>
      </c>
      <c r="G35" s="27">
        <f>C35*F35</f>
        <v>500</v>
      </c>
      <c r="H35" s="1"/>
    </row>
    <row r="36" spans="1:8" ht="12.75">
      <c r="A36" s="3"/>
      <c r="B36" s="16"/>
      <c r="C36" s="16" t="s">
        <v>38</v>
      </c>
      <c r="D36" s="8"/>
      <c r="E36" s="28"/>
      <c r="F36" s="8"/>
      <c r="G36" s="8"/>
      <c r="H36" s="2"/>
    </row>
    <row r="37" spans="1:8" s="23" customFormat="1" ht="25.5" customHeight="1" hidden="1">
      <c r="A37" s="40" t="s">
        <v>45</v>
      </c>
      <c r="B37" s="21"/>
      <c r="C37" s="21"/>
      <c r="D37" s="22"/>
      <c r="E37" s="30">
        <f>SUM(E7:E36)</f>
        <v>2629475.8416</v>
      </c>
      <c r="F37" s="22"/>
      <c r="G37" s="30">
        <f>SUM(G7:G36)</f>
        <v>980092.7760000001</v>
      </c>
      <c r="H37" s="21"/>
    </row>
    <row r="38" spans="1:8" s="23" customFormat="1" ht="25.5" customHeight="1" hidden="1">
      <c r="A38" s="40"/>
      <c r="B38" s="35">
        <f>+G37+E37</f>
        <v>3609568.6176</v>
      </c>
      <c r="C38" s="36"/>
      <c r="D38" s="36"/>
      <c r="E38" s="36"/>
      <c r="F38" s="36"/>
      <c r="G38" s="36"/>
      <c r="H38" s="37"/>
    </row>
    <row r="39" spans="1:8" s="23" customFormat="1" ht="25.5" customHeight="1" hidden="1">
      <c r="A39" s="21" t="s">
        <v>46</v>
      </c>
      <c r="B39" s="35">
        <f>B38*1.2</f>
        <v>4331482.34112</v>
      </c>
      <c r="C39" s="36"/>
      <c r="D39" s="36"/>
      <c r="E39" s="36"/>
      <c r="F39" s="36"/>
      <c r="G39" s="36"/>
      <c r="H39" s="37"/>
    </row>
  </sheetData>
  <sheetProtection/>
  <mergeCells count="11">
    <mergeCell ref="F5:G5"/>
    <mergeCell ref="A5:A6"/>
    <mergeCell ref="A2:H2"/>
    <mergeCell ref="A3:H3"/>
    <mergeCell ref="B39:H39"/>
    <mergeCell ref="B38:H38"/>
    <mergeCell ref="H5:H6"/>
    <mergeCell ref="A37:A38"/>
    <mergeCell ref="D5:E5"/>
    <mergeCell ref="B5:B6"/>
    <mergeCell ref="C5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Чернышев Андрей</cp:lastModifiedBy>
  <cp:lastPrinted>2017-12-20T15:27:58Z</cp:lastPrinted>
  <dcterms:created xsi:type="dcterms:W3CDTF">2017-12-11T09:14:30Z</dcterms:created>
  <dcterms:modified xsi:type="dcterms:W3CDTF">2018-12-11T07:56:40Z</dcterms:modified>
  <cp:category/>
  <cp:version/>
  <cp:contentType/>
  <cp:contentStatus/>
</cp:coreProperties>
</file>